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</sheets>
  <externalReferences>
    <externalReference r:id="rId5"/>
    <externalReference r:id="rId6"/>
    <externalReference r:id="rId7"/>
    <externalReference r:id="rId8"/>
    <externalReference r:id="rId9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<sst xmlns="http://schemas.openxmlformats.org/spreadsheetml/2006/main" count="494" uniqueCount="175">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</sst>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  <numFmt numFmtId="173" formatCode="_-* #,##0.00\ _ë_â_-;\-* #,##0.00\ _ë_â_-;_-* &quot;-&quot;??\ _ë_â_-;_-@_-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3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71" formatCode="0000&quot; &quot;0000&quot; &quot;0000&quot; &quot;0000"/>
      <border/>
    </dxf>
    <dxf>
      <numFmt numFmtId="170" formatCode="0000&quot; &quot;0000&quot; &quot;0000"/>
      <border/>
    </dxf>
    <dxf>
      <numFmt numFmtId="169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8\&#1048;&#1057;%20&#1059;&#1044;&#1057;\B1_2022_08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8\&#1048;&#1057;%20&#1059;&#1044;&#1057;\B1_2022_08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9\&#1048;&#1057;%20&#1059;&#1044;&#1057;\B1_2022_09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9\&#1048;&#1057;%20&#1059;&#1044;&#1057;\B1_2022_09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44834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3150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1403850</v>
          </cell>
          <cell r="H187">
            <v>0</v>
          </cell>
          <cell r="I187">
            <v>0</v>
          </cell>
          <cell r="J187">
            <v>213394</v>
          </cell>
        </row>
        <row r="190">
          <cell r="E190">
            <v>310000</v>
          </cell>
          <cell r="G190">
            <v>15809</v>
          </cell>
          <cell r="H190">
            <v>0</v>
          </cell>
          <cell r="I190">
            <v>0</v>
          </cell>
          <cell r="J190">
            <v>20</v>
          </cell>
        </row>
        <row r="196">
          <cell r="E196">
            <v>470600</v>
          </cell>
          <cell r="G196">
            <v>0</v>
          </cell>
          <cell r="H196">
            <v>0</v>
          </cell>
          <cell r="I196">
            <v>0</v>
          </cell>
          <cell r="J196">
            <v>320922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464777</v>
          </cell>
          <cell r="H205">
            <v>0</v>
          </cell>
          <cell r="I205">
            <v>166</v>
          </cell>
          <cell r="J205">
            <v>0</v>
          </cell>
        </row>
        <row r="223">
          <cell r="E223">
            <v>85000</v>
          </cell>
          <cell r="G223">
            <v>81851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80000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1962208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534336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1095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-166</v>
          </cell>
          <cell r="H591">
            <v>0</v>
          </cell>
          <cell r="I591">
            <v>166</v>
          </cell>
          <cell r="J591">
            <v>0</v>
          </cell>
        </row>
        <row r="594">
          <cell r="E594">
            <v>0</v>
          </cell>
          <cell r="G594">
            <v>-166</v>
          </cell>
          <cell r="I594">
            <v>166</v>
          </cell>
          <cell r="J594">
            <v>0</v>
          </cell>
        </row>
        <row r="605">
          <cell r="B605" t="str">
            <v>30.09.2022 г.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44834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500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-10300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>
            <v>44834</v>
          </cell>
          <cell r="E605" t="str">
            <v>02/800 4544</v>
          </cell>
          <cell r="F605" t="str">
            <v>02/800 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73" zoomScaleNormal="73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44834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3150</v>
      </c>
      <c r="G22" s="103">
        <f t="shared" si="0"/>
        <v>3150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3150</v>
      </c>
      <c r="G25" s="128">
        <f aca="true" t="shared" si="2" ref="G25:M25">+G26+G30+G31+G32+G33</f>
        <v>3150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'[4]OTCHET'!E108</f>
        <v>0</v>
      </c>
      <c r="F31" s="168">
        <f t="shared" si="1"/>
        <v>0</v>
      </c>
      <c r="G31" s="169">
        <f>'[4]OTCHET'!G108</f>
        <v>0</v>
      </c>
      <c r="H31" s="170">
        <f>'[4]OTCHET'!H108</f>
        <v>0</v>
      </c>
      <c r="I31" s="170">
        <f>'[4]OTCHET'!I108</f>
        <v>0</v>
      </c>
      <c r="J31" s="171">
        <f>'[4]OTCHET'!J108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'[4]OTCHET'!E112+'[4]OTCHET'!E121+'[4]OTCHET'!E137+'[4]OTCHET'!E138</f>
        <v>0</v>
      </c>
      <c r="F32" s="168">
        <f t="shared" si="1"/>
        <v>3150</v>
      </c>
      <c r="G32" s="169">
        <f>'[4]OTCHET'!G112+'[4]OTCHET'!G121+'[4]OTCHET'!G137+'[4]OTCHET'!G138</f>
        <v>3150</v>
      </c>
      <c r="H32" s="170">
        <f>'[4]OTCHET'!H112+'[4]OTCHET'!H121+'[4]OTCHET'!H137+'[4]OTCHET'!H138</f>
        <v>0</v>
      </c>
      <c r="I32" s="170">
        <f>'[4]OTCHET'!I112+'[4]OTCHET'!I121+'[4]OTCHET'!I137+'[4]OTCHET'!I138</f>
        <v>0</v>
      </c>
      <c r="J32" s="171">
        <f>'[4]OTCHET'!J112+'[4]OTCHET'!J121+'[4]OTCHET'!J137+'[4]OTCHET'!J138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'[4]OTCHET'!E125</f>
        <v>0</v>
      </c>
      <c r="F33" s="120">
        <f t="shared" si="1"/>
        <v>0</v>
      </c>
      <c r="G33" s="121">
        <f>'[4]OTCHET'!G125</f>
        <v>0</v>
      </c>
      <c r="H33" s="122">
        <f>'[4]OTCHET'!H125</f>
        <v>0</v>
      </c>
      <c r="I33" s="122">
        <f>'[4]OTCHET'!I125</f>
        <v>0</v>
      </c>
      <c r="J33" s="123">
        <f>'[4]OTCHET'!J125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+'[4]OTCHET'!E139</f>
        <v>0</v>
      </c>
      <c r="F36" s="191">
        <f t="shared" si="1"/>
        <v>0</v>
      </c>
      <c r="G36" s="192">
        <f>+'[4]OTCHET'!G139</f>
        <v>0</v>
      </c>
      <c r="H36" s="193">
        <f>+'[4]OTCHET'!H139</f>
        <v>0</v>
      </c>
      <c r="I36" s="193">
        <f>+'[4]OTCHET'!I139</f>
        <v>0</v>
      </c>
      <c r="J36" s="194">
        <f>+'[4]OTCHET'!J139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'[4]OTCHET'!E142+'[4]OTCHET'!E151+'[4]OTCHET'!E160</f>
        <v>0</v>
      </c>
      <c r="F37" s="199">
        <f t="shared" si="1"/>
        <v>0</v>
      </c>
      <c r="G37" s="200">
        <f>'[4]OTCHET'!G142+'[4]OTCHET'!G151+'[4]OTCHET'!G160</f>
        <v>0</v>
      </c>
      <c r="H37" s="201">
        <f>'[4]OTCHET'!H142+'[4]OTCHET'!H151+'[4]OTCHET'!H160</f>
        <v>0</v>
      </c>
      <c r="I37" s="201">
        <f>'[4]OTCHET'!I142+'[4]OTCHET'!I151+'[4]OTCHET'!I160</f>
        <v>0</v>
      </c>
      <c r="J37" s="202">
        <f>'[4]OTCHET'!J142+'[4]OTCHET'!J151+'[4]OTCHET'!J160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4461300</v>
      </c>
      <c r="F38" s="209">
        <f t="shared" si="3"/>
        <v>2500789</v>
      </c>
      <c r="G38" s="210">
        <f t="shared" si="3"/>
        <v>1966287</v>
      </c>
      <c r="H38" s="211">
        <f t="shared" si="3"/>
        <v>0</v>
      </c>
      <c r="I38" s="211">
        <f t="shared" si="3"/>
        <v>166</v>
      </c>
      <c r="J38" s="212">
        <f t="shared" si="3"/>
        <v>534336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3325300</v>
      </c>
      <c r="F39" s="221">
        <f t="shared" si="4"/>
        <v>1953995</v>
      </c>
      <c r="G39" s="222">
        <f t="shared" si="4"/>
        <v>1419659</v>
      </c>
      <c r="H39" s="223">
        <f t="shared" si="4"/>
        <v>0</v>
      </c>
      <c r="I39" s="223">
        <f t="shared" si="4"/>
        <v>0</v>
      </c>
      <c r="J39" s="224">
        <f t="shared" si="4"/>
        <v>534336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'[4]OTCHET'!E187</f>
        <v>2544700</v>
      </c>
      <c r="F40" s="229">
        <f t="shared" si="1"/>
        <v>1617244</v>
      </c>
      <c r="G40" s="230">
        <f>'[4]OTCHET'!G187</f>
        <v>1403850</v>
      </c>
      <c r="H40" s="231">
        <f>'[4]OTCHET'!H187</f>
        <v>0</v>
      </c>
      <c r="I40" s="231">
        <f>'[4]OTCHET'!I187</f>
        <v>0</v>
      </c>
      <c r="J40" s="232">
        <f>'[4]OTCHET'!J187</f>
        <v>213394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'[4]OTCHET'!E190</f>
        <v>310000</v>
      </c>
      <c r="F41" s="237">
        <f t="shared" si="1"/>
        <v>15829</v>
      </c>
      <c r="G41" s="238">
        <f>'[4]OTCHET'!G190</f>
        <v>15809</v>
      </c>
      <c r="H41" s="239">
        <f>'[4]OTCHET'!H190</f>
        <v>0</v>
      </c>
      <c r="I41" s="239">
        <f>'[4]OTCHET'!I190</f>
        <v>0</v>
      </c>
      <c r="J41" s="240">
        <f>'[4]OTCHET'!J190</f>
        <v>20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+'[4]OTCHET'!E196+'[4]OTCHET'!E204</f>
        <v>470600</v>
      </c>
      <c r="F42" s="244">
        <f t="shared" si="1"/>
        <v>320922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320922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+'[4]OTCHET'!E205+'[4]OTCHET'!E223+'[4]OTCHET'!E271</f>
        <v>1056000</v>
      </c>
      <c r="F43" s="250">
        <f t="shared" si="1"/>
        <v>546794</v>
      </c>
      <c r="G43" s="251">
        <f>+'[4]OTCHET'!G205+'[4]OTCHET'!G223+'[4]OTCHET'!G271</f>
        <v>546628</v>
      </c>
      <c r="H43" s="252">
        <f>+'[4]OTCHET'!H205+'[4]OTCHET'!H223+'[4]OTCHET'!H271</f>
        <v>0</v>
      </c>
      <c r="I43" s="252">
        <f>+'[4]OTCHET'!I205+'[4]OTCHET'!I223+'[4]OTCHET'!I271</f>
        <v>166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'[4]OTCHET'!E275+'[4]OTCHET'!E276+'[4]OTCHET'!E284+'[4]OTCHET'!E287</f>
        <v>80000</v>
      </c>
      <c r="F49" s="168">
        <f t="shared" si="1"/>
        <v>0</v>
      </c>
      <c r="G49" s="169">
        <f>'[4]OTCHET'!G275+'[4]OTCHET'!G276+'[4]OTCHET'!G284+'[4]OTCHET'!G287</f>
        <v>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4461300</v>
      </c>
      <c r="F56" s="293">
        <f t="shared" si="5"/>
        <v>2496544</v>
      </c>
      <c r="G56" s="294">
        <f t="shared" si="5"/>
        <v>1962208</v>
      </c>
      <c r="H56" s="295">
        <f t="shared" si="5"/>
        <v>0</v>
      </c>
      <c r="I56" s="296">
        <f t="shared" si="5"/>
        <v>0</v>
      </c>
      <c r="J56" s="297">
        <f t="shared" si="5"/>
        <v>534336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+'[4]OTCHET'!E361+'[4]OTCHET'!E375+'[4]OTCHET'!E388</f>
        <v>4461300</v>
      </c>
      <c r="F57" s="299">
        <f t="shared" si="1"/>
        <v>1962208</v>
      </c>
      <c r="G57" s="300">
        <f>+'[4]OTCHET'!G361+'[4]OTCHET'!G375+'[4]OTCHET'!G388</f>
        <v>1962208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'[4]OTCHET'!E412</f>
        <v>0</v>
      </c>
      <c r="F62" s="199">
        <f t="shared" si="1"/>
        <v>534336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534336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-1095</v>
      </c>
      <c r="G64" s="337">
        <f t="shared" si="6"/>
        <v>-929</v>
      </c>
      <c r="H64" s="338">
        <f t="shared" si="6"/>
        <v>0</v>
      </c>
      <c r="I64" s="338">
        <f t="shared" si="6"/>
        <v>-166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1095</v>
      </c>
      <c r="G66" s="349">
        <f aca="true" t="shared" si="8" ref="G66:L66">SUM(+G68+G76+G77+G84+G85+G86+G89+G90+G91+G92+G93+G94+G95)</f>
        <v>929</v>
      </c>
      <c r="H66" s="350">
        <f>SUM(+H68+H76+H77+H84+H85+H86+H89+H90+H91+H92+H93+H94+H95)</f>
        <v>0</v>
      </c>
      <c r="I66" s="350">
        <f>SUM(+I68+I76+I77+I84+I85+I86+I89+I90+I91+I92+I93+I94+I95)</f>
        <v>166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1095</v>
      </c>
      <c r="G86" s="310">
        <f aca="true" t="shared" si="11" ref="G86:M86">+G87+G88</f>
        <v>1095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+'[4]OTCHET'!E521+'[4]OTCHET'!E524+'[4]OTCHET'!E544</f>
        <v>0</v>
      </c>
      <c r="F88" s="382">
        <f t="shared" si="1"/>
        <v>1095</v>
      </c>
      <c r="G88" s="383">
        <f>+'[4]OTCHET'!G521+'[4]OTCHET'!G524+'[4]OTCHET'!G544</f>
        <v>1095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-166</v>
      </c>
      <c r="H95" s="122">
        <f>'[4]OTCHET'!H591</f>
        <v>0</v>
      </c>
      <c r="I95" s="122">
        <f>'[4]OTCHET'!I591</f>
        <v>166</v>
      </c>
      <c r="J95" s="123">
        <f>'[4]OTCHET'!J591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-166</v>
      </c>
      <c r="H96" s="398">
        <f>+'[4]OTCHET'!H594</f>
        <v>0</v>
      </c>
      <c r="I96" s="398">
        <f>+'[4]OTCHET'!I594</f>
        <v>166</v>
      </c>
      <c r="J96" s="399">
        <f>+'[4]OTCHET'!J594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 4544</v>
      </c>
      <c r="H107" s="427" t="str">
        <f>+'[4]OTCHET'!F605</f>
        <v>02/800 4502</v>
      </c>
      <c r="I107" s="428"/>
      <c r="J107" s="429" t="str">
        <f>+'[4]OTCHET'!B605</f>
        <v>30.09.2022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4" zoomScaleNormal="64" zoomScalePageLayoutView="0" workbookViewId="0" topLeftCell="B6">
      <selection activeCell="I114" sqref="I114:J11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44834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'[5]OTCHET'!E108</f>
        <v>0</v>
      </c>
      <c r="F31" s="168">
        <f t="shared" si="1"/>
        <v>0</v>
      </c>
      <c r="G31" s="169">
        <f>'[5]OTCHET'!G108</f>
        <v>0</v>
      </c>
      <c r="H31" s="170">
        <f>'[5]OTCHET'!H108</f>
        <v>0</v>
      </c>
      <c r="I31" s="170">
        <f>'[5]OTCHET'!I108</f>
        <v>0</v>
      </c>
      <c r="J31" s="171">
        <f>'[5]OTCHET'!J108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'[5]OTCHET'!E112+'[5]OTCHET'!E121+'[5]OTCHET'!E137+'[5]OTCHET'!E138</f>
        <v>0</v>
      </c>
      <c r="F32" s="168">
        <f t="shared" si="1"/>
        <v>0</v>
      </c>
      <c r="G32" s="169">
        <f>'[5]OTCHET'!G112+'[5]OTCHET'!G121+'[5]OTCHET'!G137+'[5]OTCHET'!G138</f>
        <v>0</v>
      </c>
      <c r="H32" s="170">
        <f>'[5]OTCHET'!H112+'[5]OTCHET'!H121+'[5]OTCHET'!H137+'[5]OTCHET'!H138</f>
        <v>0</v>
      </c>
      <c r="I32" s="170">
        <f>'[5]OTCHET'!I112+'[5]OTCHET'!I121+'[5]OTCHET'!I137+'[5]OTCHET'!I138</f>
        <v>0</v>
      </c>
      <c r="J32" s="171">
        <f>'[5]OTCHET'!J112+'[5]OTCHET'!J121+'[5]OTCHET'!J137+'[5]OTCHET'!J138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'[5]OTCHET'!E125</f>
        <v>0</v>
      </c>
      <c r="F33" s="120">
        <f t="shared" si="1"/>
        <v>0</v>
      </c>
      <c r="G33" s="121">
        <f>'[5]OTCHET'!G125</f>
        <v>0</v>
      </c>
      <c r="H33" s="122">
        <f>'[5]OTCHET'!H125</f>
        <v>0</v>
      </c>
      <c r="I33" s="122">
        <f>'[5]OTCHET'!I125</f>
        <v>0</v>
      </c>
      <c r="J33" s="123">
        <f>'[5]OTCHET'!J125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+'[5]OTCHET'!E139</f>
        <v>0</v>
      </c>
      <c r="F36" s="191">
        <f t="shared" si="1"/>
        <v>0</v>
      </c>
      <c r="G36" s="192">
        <f>+'[5]OTCHET'!G139</f>
        <v>0</v>
      </c>
      <c r="H36" s="193">
        <f>+'[5]OTCHET'!H139</f>
        <v>0</v>
      </c>
      <c r="I36" s="193">
        <f>+'[5]OTCHET'!I139</f>
        <v>0</v>
      </c>
      <c r="J36" s="194">
        <f>+'[5]OTCHET'!J139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'[5]OTCHET'!E142+'[5]OTCHET'!E151+'[5]OTCHET'!E160</f>
        <v>0</v>
      </c>
      <c r="F37" s="199">
        <f t="shared" si="1"/>
        <v>0</v>
      </c>
      <c r="G37" s="200">
        <f>'[5]OTCHET'!G142+'[5]OTCHET'!G151+'[5]OTCHET'!G160</f>
        <v>0</v>
      </c>
      <c r="H37" s="201">
        <f>'[5]OTCHET'!H142+'[5]OTCHET'!H151+'[5]OTCHET'!H160</f>
        <v>0</v>
      </c>
      <c r="I37" s="201">
        <f>'[5]OTCHET'!I142+'[5]OTCHET'!I151+'[5]OTCHET'!I160</f>
        <v>0</v>
      </c>
      <c r="J37" s="202">
        <f>'[5]OTCHET'!J142+'[5]OTCHET'!J151+'[5]OTCHET'!J160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500</v>
      </c>
      <c r="G86" s="310">
        <f aca="true" t="shared" si="11" ref="G86:M86">+G87+G88</f>
        <v>500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+'[5]OTCHET'!E521+'[5]OTCHET'!E524+'[5]OTCHET'!E544</f>
        <v>0</v>
      </c>
      <c r="F88" s="382">
        <f t="shared" si="1"/>
        <v>500</v>
      </c>
      <c r="G88" s="383">
        <f>+'[5]OTCHET'!G521+'[5]OTCHET'!G524+'[5]OTCHET'!G544</f>
        <v>500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+'[5]OTCHET'!E587+'[5]OTCHET'!E588</f>
        <v>0</v>
      </c>
      <c r="F93" s="168">
        <f t="shared" si="12"/>
        <v>9800</v>
      </c>
      <c r="G93" s="169">
        <f>+'[5]OTCHET'!G587+'[5]OTCHET'!G588</f>
        <v>9800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+'[5]OTCHET'!E589+'[5]OTCHET'!E590</f>
        <v>0</v>
      </c>
      <c r="F94" s="168">
        <f t="shared" si="12"/>
        <v>-10300</v>
      </c>
      <c r="G94" s="169">
        <f>+'[5]OTCHET'!G589+'[5]OTCHET'!G590</f>
        <v>-10300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v.velinova@comdos.bg</v>
      </c>
      <c r="C107" s="421"/>
      <c r="D107" s="421"/>
      <c r="E107" s="426"/>
      <c r="F107" s="19"/>
      <c r="G107" s="427" t="str">
        <f>+'[5]OTCHET'!E605</f>
        <v>02/800 4544</v>
      </c>
      <c r="H107" s="427" t="str">
        <f>+'[5]OTCHET'!F605</f>
        <v>02/800 4502</v>
      </c>
      <c r="I107" s="428"/>
      <c r="J107" s="429">
        <f>+'[5]OTCHET'!B605</f>
        <v>44834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18" operator="notEqual" stopIfTrue="1">
      <formula>0</formula>
    </cfRule>
  </conditionalFormatting>
  <conditionalFormatting sqref="E105:J105">
    <cfRule type="cellIs" priority="20" dxfId="118" operator="notEqual" stopIfTrue="1">
      <formula>0</formula>
    </cfRule>
  </conditionalFormatting>
  <conditionalFormatting sqref="G107:H107 B107">
    <cfRule type="cellIs" priority="19" dxfId="119" operator="equal" stopIfTrue="1">
      <formula>0</formula>
    </cfRule>
  </conditionalFormatting>
  <conditionalFormatting sqref="I114 E110">
    <cfRule type="cellIs" priority="18" dxfId="120" operator="equal" stopIfTrue="1">
      <formula>0</formula>
    </cfRule>
  </conditionalFormatting>
  <conditionalFormatting sqref="J107">
    <cfRule type="cellIs" priority="17" dxfId="121" operator="equal" stopIfTrue="1">
      <formula>0</formula>
    </cfRule>
  </conditionalFormatting>
  <conditionalFormatting sqref="E114:F114">
    <cfRule type="cellIs" priority="16" dxfId="120" operator="equal" stopIfTrue="1">
      <formula>0</formula>
    </cfRule>
  </conditionalFormatting>
  <conditionalFormatting sqref="F15">
    <cfRule type="cellIs" priority="11" dxfId="122" operator="equal" stopIfTrue="1">
      <formula>"Чужди средства"</formula>
    </cfRule>
    <cfRule type="cellIs" priority="12" dxfId="123" operator="equal" stopIfTrue="1">
      <formula>"СЕС - ДМП"</formula>
    </cfRule>
    <cfRule type="cellIs" priority="13" dxfId="124" operator="equal" stopIfTrue="1">
      <formula>"СЕС - РА"</formula>
    </cfRule>
    <cfRule type="cellIs" priority="14" dxfId="125" operator="equal" stopIfTrue="1">
      <formula>"СЕС - ДЕС"</formula>
    </cfRule>
    <cfRule type="cellIs" priority="15" dxfId="126" operator="equal" stopIfTrue="1">
      <formula>"СЕС - КСФ"</formula>
    </cfRule>
  </conditionalFormatting>
  <conditionalFormatting sqref="B105">
    <cfRule type="cellIs" priority="10" dxfId="127" operator="notEqual" stopIfTrue="1">
      <formula>0</formula>
    </cfRule>
  </conditionalFormatting>
  <conditionalFormatting sqref="I11:J11">
    <cfRule type="cellIs" priority="6" dxfId="128" operator="between" stopIfTrue="1">
      <formula>1000000000000</formula>
      <formula>9999999999999990</formula>
    </cfRule>
    <cfRule type="cellIs" priority="7" dxfId="129" operator="between" stopIfTrue="1">
      <formula>10000000000</formula>
      <formula>999999999999</formula>
    </cfRule>
    <cfRule type="cellIs" priority="8" dxfId="130" operator="between" stopIfTrue="1">
      <formula>1000000</formula>
      <formula>99999999</formula>
    </cfRule>
    <cfRule type="cellIs" priority="9" dxfId="131" operator="between" stopIfTrue="1">
      <formula>100</formula>
      <formula>9999</formula>
    </cfRule>
  </conditionalFormatting>
  <conditionalFormatting sqref="E15">
    <cfRule type="cellIs" priority="1" dxfId="122" operator="equal" stopIfTrue="1">
      <formula>"Чужди средства"</formula>
    </cfRule>
    <cfRule type="cellIs" priority="2" dxfId="123" operator="equal" stopIfTrue="1">
      <formula>"СЕС - ДМП"</formula>
    </cfRule>
    <cfRule type="cellIs" priority="3" dxfId="124" operator="equal" stopIfTrue="1">
      <formula>"СЕС - РА"</formula>
    </cfRule>
    <cfRule type="cellIs" priority="4" dxfId="125" operator="equal" stopIfTrue="1">
      <formula>"СЕС - ДЕС"</formula>
    </cfRule>
    <cfRule type="cellIs" priority="5" dxfId="126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2022-10-04T13:40:00Z</dcterms:modified>
  <cp:category/>
  <cp:version/>
  <cp:contentType/>
  <cp:contentStatus/>
</cp:coreProperties>
</file>